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0720" windowHeight="15400"/>
  </bookViews>
  <sheets>
    <sheet name="FREE AGENCY CALCULATOR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48" i="1"/>
  <c r="C47"/>
  <c r="G7"/>
  <c r="H7"/>
  <c r="J7"/>
  <c r="K3"/>
  <c r="C45"/>
  <c r="K2"/>
  <c r="C44"/>
  <c r="J4"/>
  <c r="K4"/>
  <c r="C46"/>
  <c r="D44"/>
  <c r="D45"/>
  <c r="D46"/>
  <c r="E44"/>
  <c r="E45"/>
  <c r="E46"/>
  <c r="J2"/>
  <c r="J3"/>
  <c r="J5"/>
  <c r="J6"/>
  <c r="K6"/>
  <c r="K5"/>
  <c r="J44"/>
  <c r="J45"/>
  <c r="J46"/>
  <c r="J47"/>
  <c r="J48"/>
  <c r="J49"/>
  <c r="K44"/>
  <c r="K45"/>
  <c r="K46"/>
  <c r="K48"/>
  <c r="K47"/>
  <c r="E48"/>
  <c r="D48"/>
  <c r="E47"/>
  <c r="D47"/>
  <c r="G48"/>
  <c r="G47"/>
  <c r="G46"/>
  <c r="G45"/>
  <c r="G44"/>
  <c r="B48"/>
  <c r="B47"/>
  <c r="B45"/>
  <c r="B44"/>
  <c r="B46"/>
  <c r="F2"/>
  <c r="F3"/>
  <c r="F4"/>
  <c r="F6"/>
  <c r="F5"/>
  <c r="K49"/>
  <c r="K7"/>
</calcChain>
</file>

<file path=xl/sharedStrings.xml><?xml version="1.0" encoding="utf-8"?>
<sst xmlns="http://schemas.openxmlformats.org/spreadsheetml/2006/main" count="75" uniqueCount="69">
  <si>
    <t>TEAM CODE</t>
  </si>
  <si>
    <t>TEAM MODIFIERS</t>
  </si>
  <si>
    <t>BIDDER</t>
  </si>
  <si>
    <t>TOTAL SALARY</t>
  </si>
  <si>
    <t xml:space="preserve">YEARS </t>
  </si>
  <si>
    <t>OPTION</t>
  </si>
  <si>
    <t>AVG. YEARLY</t>
  </si>
  <si>
    <t>% DIFF FROM AVG.</t>
  </si>
  <si>
    <t>Atlanta Hawks</t>
  </si>
  <si>
    <t>NO</t>
  </si>
  <si>
    <t>Boston Celtics</t>
  </si>
  <si>
    <t>PLAYER</t>
  </si>
  <si>
    <t>Charlotte Bobcats</t>
  </si>
  <si>
    <t>TEAM</t>
  </si>
  <si>
    <t>Chicago Bulls</t>
  </si>
  <si>
    <t>Cleveland Cavaliers</t>
  </si>
  <si>
    <t>Dallas Mavericks</t>
  </si>
  <si>
    <t>TOTAL</t>
  </si>
  <si>
    <t>Denver Nuggets</t>
  </si>
  <si>
    <t>Detroit Pistons</t>
  </si>
  <si>
    <t>Golden State Warriors</t>
  </si>
  <si>
    <t>Houston Rockets</t>
  </si>
  <si>
    <t>MONEY MODIFIER</t>
  </si>
  <si>
    <t>Indiana Pacers</t>
  </si>
  <si>
    <t>&lt;5% ABOVE AVG</t>
  </si>
  <si>
    <t>Los Angeles Clippers</t>
  </si>
  <si>
    <t>5%-12.5% ABOVE AVG</t>
  </si>
  <si>
    <t>Los Angeles Lakers</t>
  </si>
  <si>
    <t>12.51%-20% ABOVE AVG</t>
  </si>
  <si>
    <t>Memphis Grizzlies</t>
  </si>
  <si>
    <t>&gt;20% ABOVE AVG</t>
  </si>
  <si>
    <t>Miami Heat</t>
  </si>
  <si>
    <t>Milwaukee Bucks</t>
  </si>
  <si>
    <t>&lt;5% BELOW AVG</t>
  </si>
  <si>
    <t>Minnesota Timberwolves</t>
  </si>
  <si>
    <t>5%-12.5% BELOW AVG</t>
  </si>
  <si>
    <t>New Jersey Nets</t>
  </si>
  <si>
    <t>12.51%-20% BELOW AVG</t>
  </si>
  <si>
    <t>New Orleans Hornets</t>
  </si>
  <si>
    <t>&gt;20% BELOW AVG</t>
  </si>
  <si>
    <t>New York Knicks</t>
  </si>
  <si>
    <t>Oklahoma City Thunder</t>
  </si>
  <si>
    <t>Orlando Magic</t>
  </si>
  <si>
    <t>YEARS MODIFIER</t>
  </si>
  <si>
    <t>Philadelphia 76ers</t>
  </si>
  <si>
    <t>Phoenix Suns</t>
  </si>
  <si>
    <t>Portland Trailblazers</t>
  </si>
  <si>
    <t>Sacramento Kings</t>
  </si>
  <si>
    <t>San Antonio Spurs</t>
  </si>
  <si>
    <t>Toronto Raptors</t>
  </si>
  <si>
    <t>Utah Jazz</t>
  </si>
  <si>
    <t>Washington Wizards</t>
  </si>
  <si>
    <t>WINNING TEAM MODIFIERS</t>
  </si>
  <si>
    <t>CONTRACT OPTION MODIFIER</t>
  </si>
  <si>
    <t>PLAYER ROLE MODIFIER</t>
  </si>
  <si>
    <t>TOP 4 SEED</t>
  </si>
  <si>
    <t>STARTER</t>
  </si>
  <si>
    <t>BOTTOM 4 SEED</t>
  </si>
  <si>
    <t>6th MAN</t>
  </si>
  <si>
    <t>EVERYONE ELSE</t>
  </si>
  <si>
    <t>MONEY</t>
  </si>
  <si>
    <t>YEARS</t>
  </si>
  <si>
    <t>WINNING TEAM</t>
  </si>
  <si>
    <t>CITY</t>
  </si>
  <si>
    <t>ROLE</t>
  </si>
  <si>
    <t>LOYALTY BONUS</t>
  </si>
  <si>
    <t>TOTAL POINTS</t>
  </si>
  <si>
    <t>% CHANCE OF LANDING FREE AGENT</t>
  </si>
  <si>
    <t>PLAYER</t>
    <phoneticPr fontId="3"/>
  </si>
</sst>
</file>

<file path=xl/styles.xml><?xml version="1.0" encoding="utf-8"?>
<styleSheet xmlns="http://schemas.openxmlformats.org/spreadsheetml/2006/main">
  <numFmts count="1">
    <numFmt numFmtId="165" formatCode="&quot;$&quot;#,##0"/>
  </numFmts>
  <fonts count="5">
    <font>
      <sz val="10"/>
      <name val="Verdana"/>
    </font>
    <font>
      <b/>
      <sz val="10"/>
      <name val="Verdana"/>
    </font>
    <font>
      <b/>
      <sz val="10"/>
      <color indexed="9"/>
      <name val="Verdana"/>
    </font>
    <font>
      <sz val="8"/>
      <name val="Verdana"/>
    </font>
    <font>
      <b/>
      <sz val="10"/>
      <color indexed="10"/>
      <name val="Verdana"/>
    </font>
  </fonts>
  <fills count="9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4" xfId="0" applyFont="1" applyBorder="1"/>
    <xf numFmtId="165" fontId="1" fillId="4" borderId="5" xfId="0" applyNumberFormat="1" applyFont="1" applyFill="1" applyBorder="1"/>
    <xf numFmtId="3" fontId="1" fillId="4" borderId="5" xfId="0" applyNumberFormat="1" applyFont="1" applyFill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0" fontId="1" fillId="0" borderId="6" xfId="0" applyNumberFormat="1" applyFont="1" applyBorder="1" applyAlignment="1">
      <alignment horizontal="center"/>
    </xf>
    <xf numFmtId="0" fontId="1" fillId="0" borderId="7" xfId="0" applyFont="1" applyBorder="1"/>
    <xf numFmtId="10" fontId="1" fillId="0" borderId="8" xfId="0" applyNumberFormat="1" applyFont="1" applyBorder="1" applyAlignment="1">
      <alignment horizontal="center"/>
    </xf>
    <xf numFmtId="0" fontId="1" fillId="5" borderId="0" xfId="0" applyFont="1" applyFill="1"/>
    <xf numFmtId="165" fontId="1" fillId="5" borderId="0" xfId="0" applyNumberFormat="1" applyFont="1" applyFill="1"/>
    <xf numFmtId="3" fontId="1" fillId="5" borderId="0" xfId="0" applyNumberFormat="1" applyFont="1" applyFill="1" applyAlignment="1">
      <alignment horizontal="center"/>
    </xf>
    <xf numFmtId="165" fontId="1" fillId="5" borderId="0" xfId="0" applyNumberFormat="1" applyFont="1" applyFill="1" applyBorder="1" applyAlignment="1">
      <alignment horizontal="center"/>
    </xf>
    <xf numFmtId="10" fontId="1" fillId="5" borderId="0" xfId="0" applyNumberFormat="1" applyFont="1" applyFill="1" applyAlignment="1">
      <alignment horizontal="center"/>
    </xf>
    <xf numFmtId="0" fontId="0" fillId="2" borderId="0" xfId="0" applyFill="1"/>
    <xf numFmtId="0" fontId="0" fillId="0" borderId="0" xfId="0" applyFill="1"/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5" xfId="0" applyFont="1" applyFill="1" applyBorder="1"/>
    <xf numFmtId="0" fontId="1" fillId="7" borderId="10" xfId="0" applyFont="1" applyFill="1" applyBorder="1"/>
    <xf numFmtId="0" fontId="1" fillId="4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9" fontId="1" fillId="8" borderId="4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6" xfId="0" applyFont="1" applyBorder="1"/>
    <xf numFmtId="0" fontId="1" fillId="5" borderId="5" xfId="0" applyFont="1" applyFill="1" applyBorder="1"/>
    <xf numFmtId="0" fontId="1" fillId="5" borderId="9" xfId="0" applyFont="1" applyFill="1" applyBorder="1"/>
    <xf numFmtId="0" fontId="1" fillId="5" borderId="9" xfId="0" applyFont="1" applyFill="1" applyBorder="1" applyAlignment="1">
      <alignment horizontal="center"/>
    </xf>
    <xf numFmtId="10" fontId="1" fillId="5" borderId="7" xfId="0" applyNumberFormat="1" applyFont="1" applyFill="1" applyBorder="1" applyAlignment="1">
      <alignment horizontal="center"/>
    </xf>
    <xf numFmtId="0" fontId="1" fillId="5" borderId="11" xfId="0" applyFont="1" applyFill="1" applyBorder="1"/>
    <xf numFmtId="0" fontId="1" fillId="5" borderId="8" xfId="0" applyFont="1" applyFill="1" applyBorder="1"/>
    <xf numFmtId="0" fontId="1" fillId="6" borderId="0" xfId="0" applyFont="1" applyFill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49"/>
  <sheetViews>
    <sheetView tabSelected="1" topLeftCell="F1" workbookViewId="0">
      <selection activeCell="I4" sqref="I4"/>
    </sheetView>
  </sheetViews>
  <sheetFormatPr baseColWidth="10" defaultRowHeight="13"/>
  <cols>
    <col min="1" max="1" width="10.5703125" customWidth="1"/>
    <col min="2" max="2" width="21.42578125" customWidth="1"/>
    <col min="3" max="3" width="11" customWidth="1"/>
    <col min="5" max="5" width="11.28515625" customWidth="1"/>
    <col min="6" max="6" width="22.28515625" customWidth="1"/>
    <col min="7" max="7" width="19.5703125" customWidth="1"/>
    <col min="8" max="9" width="15.5703125" customWidth="1"/>
    <col min="10" max="10" width="15.42578125" customWidth="1"/>
    <col min="11" max="11" width="16.42578125" customWidth="1"/>
    <col min="12" max="12" width="16.85546875" customWidth="1"/>
  </cols>
  <sheetData>
    <row r="1" spans="1:11">
      <c r="A1" s="1" t="s">
        <v>0</v>
      </c>
      <c r="B1" s="1" t="s">
        <v>1</v>
      </c>
      <c r="C1" s="2"/>
      <c r="F1" s="3" t="s">
        <v>2</v>
      </c>
      <c r="G1" s="4" t="s">
        <v>3</v>
      </c>
      <c r="H1" s="5" t="s">
        <v>4</v>
      </c>
      <c r="I1" s="5" t="s">
        <v>5</v>
      </c>
      <c r="J1" s="5" t="s">
        <v>6</v>
      </c>
      <c r="K1" s="6" t="s">
        <v>7</v>
      </c>
    </row>
    <row r="2" spans="1:11">
      <c r="A2">
        <v>1</v>
      </c>
      <c r="B2" s="7" t="s">
        <v>8</v>
      </c>
      <c r="C2" s="8">
        <v>9</v>
      </c>
      <c r="F2" s="9" t="str">
        <f>IF(A44="","",B44)</f>
        <v>Los Angeles Lakers</v>
      </c>
      <c r="G2" s="10">
        <v>23500000</v>
      </c>
      <c r="H2" s="11">
        <v>4</v>
      </c>
      <c r="I2" s="11" t="s">
        <v>9</v>
      </c>
      <c r="J2" s="12">
        <f>IF(H2="","",G2/H2)</f>
        <v>5875000</v>
      </c>
      <c r="K2" s="13">
        <f>IF(J2="","",(J2/J7)-1)</f>
        <v>-0.16961130742049468</v>
      </c>
    </row>
    <row r="3" spans="1:11">
      <c r="A3">
        <v>2</v>
      </c>
      <c r="B3" s="7" t="s">
        <v>10</v>
      </c>
      <c r="C3" s="8">
        <v>14</v>
      </c>
      <c r="F3" s="9" t="str">
        <f>IF(C45="","",B45)</f>
        <v>Miami Heat</v>
      </c>
      <c r="G3" s="10">
        <v>20250000</v>
      </c>
      <c r="H3" s="11">
        <v>3</v>
      </c>
      <c r="I3" s="11" t="s">
        <v>11</v>
      </c>
      <c r="J3" s="12">
        <f>IF(H3="","",G3/H3)</f>
        <v>6750000</v>
      </c>
      <c r="K3" s="13">
        <f>IF(J3="","",(J3/J7)-1)</f>
        <v>-4.5936395759717308E-2</v>
      </c>
    </row>
    <row r="4" spans="1:11">
      <c r="A4">
        <v>3</v>
      </c>
      <c r="B4" s="7" t="s">
        <v>12</v>
      </c>
      <c r="C4" s="8">
        <v>6</v>
      </c>
      <c r="F4" s="9" t="str">
        <f>IF(A46="","",B46)</f>
        <v>Utah Jazz</v>
      </c>
      <c r="G4" s="10">
        <v>27000000</v>
      </c>
      <c r="H4" s="11">
        <v>3</v>
      </c>
      <c r="I4" s="11" t="s">
        <v>68</v>
      </c>
      <c r="J4" s="12">
        <f>IF(H4="","",G4/H4)</f>
        <v>9000000</v>
      </c>
      <c r="K4" s="13">
        <f>IF(J4="","",(J4/J7)-1)</f>
        <v>0.27208480565371018</v>
      </c>
    </row>
    <row r="5" spans="1:11">
      <c r="A5">
        <v>4</v>
      </c>
      <c r="B5" s="7" t="s">
        <v>14</v>
      </c>
      <c r="C5" s="8">
        <v>11</v>
      </c>
      <c r="F5" s="9" t="str">
        <f>IF(A47="","",B47)</f>
        <v/>
      </c>
      <c r="G5" s="10"/>
      <c r="H5" s="11"/>
      <c r="I5" s="11"/>
      <c r="J5" s="12" t="str">
        <f>IF(H5="","",G5/H5)</f>
        <v/>
      </c>
      <c r="K5" s="13" t="str">
        <f>IF(J5="","",(J5/J7)-1)</f>
        <v/>
      </c>
    </row>
    <row r="6" spans="1:11">
      <c r="A6">
        <v>5</v>
      </c>
      <c r="B6" s="7" t="s">
        <v>15</v>
      </c>
      <c r="C6" s="8">
        <v>2</v>
      </c>
      <c r="F6" s="14" t="str">
        <f>IF(A48="","",B48)</f>
        <v/>
      </c>
      <c r="G6" s="10"/>
      <c r="H6" s="11"/>
      <c r="I6" s="11"/>
      <c r="J6" s="12" t="str">
        <f>IF(H6="","",G6/H6)</f>
        <v/>
      </c>
      <c r="K6" s="15" t="str">
        <f>IF(J6="","",(J6/J7)-1)</f>
        <v/>
      </c>
    </row>
    <row r="7" spans="1:11">
      <c r="A7">
        <v>6</v>
      </c>
      <c r="B7" s="7" t="s">
        <v>16</v>
      </c>
      <c r="C7" s="8">
        <v>13</v>
      </c>
      <c r="F7" s="16" t="s">
        <v>17</v>
      </c>
      <c r="G7" s="17">
        <f>SUM(G2:G6)</f>
        <v>70750000</v>
      </c>
      <c r="H7" s="18">
        <f>SUM(H2:H6)</f>
        <v>10</v>
      </c>
      <c r="I7" s="18"/>
      <c r="J7" s="19">
        <f>G7/H7</f>
        <v>7075000</v>
      </c>
      <c r="K7" s="20">
        <f>SUM(K2:K6)</f>
        <v>5.6537102473498191E-2</v>
      </c>
    </row>
    <row r="8" spans="1:11">
      <c r="A8">
        <v>7</v>
      </c>
      <c r="B8" s="7" t="s">
        <v>18</v>
      </c>
      <c r="C8" s="8">
        <v>10</v>
      </c>
    </row>
    <row r="9" spans="1:11">
      <c r="A9">
        <v>8</v>
      </c>
      <c r="B9" s="7" t="s">
        <v>19</v>
      </c>
      <c r="C9" s="8">
        <v>1</v>
      </c>
    </row>
    <row r="10" spans="1:11">
      <c r="A10">
        <v>9</v>
      </c>
      <c r="B10" s="7" t="s">
        <v>20</v>
      </c>
      <c r="C10" s="8">
        <v>8</v>
      </c>
    </row>
    <row r="11" spans="1:11">
      <c r="A11">
        <v>10</v>
      </c>
      <c r="B11" s="7" t="s">
        <v>21</v>
      </c>
      <c r="C11" s="8">
        <v>9</v>
      </c>
      <c r="F11" s="1" t="s">
        <v>22</v>
      </c>
      <c r="G11" s="21"/>
    </row>
    <row r="12" spans="1:11">
      <c r="A12">
        <v>11</v>
      </c>
      <c r="B12" s="7" t="s">
        <v>23</v>
      </c>
      <c r="C12" s="8">
        <v>5</v>
      </c>
      <c r="F12" s="44" t="s">
        <v>24</v>
      </c>
      <c r="G12" s="7">
        <v>15</v>
      </c>
    </row>
    <row r="13" spans="1:11">
      <c r="A13">
        <v>12</v>
      </c>
      <c r="B13" s="7" t="s">
        <v>25</v>
      </c>
      <c r="C13" s="8">
        <v>3</v>
      </c>
      <c r="F13" s="44" t="s">
        <v>26</v>
      </c>
      <c r="G13" s="7">
        <v>20</v>
      </c>
    </row>
    <row r="14" spans="1:11">
      <c r="A14">
        <v>13</v>
      </c>
      <c r="B14" s="7" t="s">
        <v>27</v>
      </c>
      <c r="C14" s="8">
        <v>15</v>
      </c>
      <c r="F14" s="44" t="s">
        <v>28</v>
      </c>
      <c r="G14" s="7">
        <v>25</v>
      </c>
    </row>
    <row r="15" spans="1:11">
      <c r="A15">
        <v>14</v>
      </c>
      <c r="B15" s="7" t="s">
        <v>29</v>
      </c>
      <c r="C15" s="8">
        <v>7</v>
      </c>
      <c r="F15" s="44" t="s">
        <v>30</v>
      </c>
      <c r="G15" s="7">
        <v>30</v>
      </c>
    </row>
    <row r="16" spans="1:11">
      <c r="A16">
        <v>15</v>
      </c>
      <c r="B16" s="7" t="s">
        <v>31</v>
      </c>
      <c r="C16" s="8">
        <v>14</v>
      </c>
      <c r="F16" s="7"/>
      <c r="G16" s="7"/>
    </row>
    <row r="17" spans="1:7">
      <c r="A17">
        <v>16</v>
      </c>
      <c r="B17" s="7" t="s">
        <v>32</v>
      </c>
      <c r="C17" s="8">
        <v>4</v>
      </c>
      <c r="F17" s="16" t="s">
        <v>33</v>
      </c>
      <c r="G17" s="7">
        <v>15</v>
      </c>
    </row>
    <row r="18" spans="1:7">
      <c r="A18">
        <v>17</v>
      </c>
      <c r="B18" s="7" t="s">
        <v>34</v>
      </c>
      <c r="C18" s="8">
        <v>2</v>
      </c>
      <c r="F18" s="16" t="s">
        <v>35</v>
      </c>
      <c r="G18" s="7">
        <v>10</v>
      </c>
    </row>
    <row r="19" spans="1:7">
      <c r="A19">
        <v>18</v>
      </c>
      <c r="B19" s="7" t="s">
        <v>36</v>
      </c>
      <c r="C19" s="8">
        <v>3</v>
      </c>
      <c r="F19" s="16" t="s">
        <v>37</v>
      </c>
      <c r="G19" s="7">
        <v>5</v>
      </c>
    </row>
    <row r="20" spans="1:7">
      <c r="A20">
        <v>19</v>
      </c>
      <c r="B20" s="7" t="s">
        <v>38</v>
      </c>
      <c r="C20" s="8">
        <v>8</v>
      </c>
      <c r="F20" s="16" t="s">
        <v>39</v>
      </c>
      <c r="G20" s="7">
        <v>0</v>
      </c>
    </row>
    <row r="21" spans="1:7">
      <c r="A21">
        <v>20</v>
      </c>
      <c r="B21" s="7" t="s">
        <v>40</v>
      </c>
      <c r="C21" s="8">
        <v>15</v>
      </c>
    </row>
    <row r="22" spans="1:7">
      <c r="A22">
        <v>21</v>
      </c>
      <c r="B22" s="7" t="s">
        <v>41</v>
      </c>
      <c r="C22" s="8">
        <v>6</v>
      </c>
    </row>
    <row r="23" spans="1:7">
      <c r="A23">
        <v>22</v>
      </c>
      <c r="B23" s="7" t="s">
        <v>42</v>
      </c>
      <c r="C23" s="8">
        <v>13</v>
      </c>
      <c r="F23" s="1" t="s">
        <v>43</v>
      </c>
      <c r="G23" s="21"/>
    </row>
    <row r="24" spans="1:7">
      <c r="A24">
        <v>23</v>
      </c>
      <c r="B24" s="7" t="s">
        <v>44</v>
      </c>
      <c r="C24" s="8">
        <v>10</v>
      </c>
      <c r="F24" s="44">
        <v>1</v>
      </c>
      <c r="G24" s="7">
        <v>0</v>
      </c>
    </row>
    <row r="25" spans="1:7">
      <c r="A25">
        <v>24</v>
      </c>
      <c r="B25" s="7" t="s">
        <v>45</v>
      </c>
      <c r="C25" s="8">
        <v>12</v>
      </c>
      <c r="F25" s="44">
        <v>2</v>
      </c>
      <c r="G25" s="7">
        <v>6</v>
      </c>
    </row>
    <row r="26" spans="1:7">
      <c r="A26">
        <v>25</v>
      </c>
      <c r="B26" s="7" t="s">
        <v>46</v>
      </c>
      <c r="C26" s="8">
        <v>11</v>
      </c>
      <c r="F26" s="44">
        <v>3</v>
      </c>
      <c r="G26" s="7">
        <v>12</v>
      </c>
    </row>
    <row r="27" spans="1:7">
      <c r="A27">
        <v>26</v>
      </c>
      <c r="B27" s="7" t="s">
        <v>47</v>
      </c>
      <c r="C27" s="8">
        <v>1</v>
      </c>
      <c r="F27" s="44">
        <v>4</v>
      </c>
      <c r="G27" s="7">
        <v>18</v>
      </c>
    </row>
    <row r="28" spans="1:7">
      <c r="A28">
        <v>27</v>
      </c>
      <c r="B28" s="7" t="s">
        <v>48</v>
      </c>
      <c r="C28" s="8">
        <v>12</v>
      </c>
      <c r="F28" s="44">
        <v>5</v>
      </c>
      <c r="G28" s="7">
        <v>22</v>
      </c>
    </row>
    <row r="29" spans="1:7">
      <c r="A29">
        <v>28</v>
      </c>
      <c r="B29" s="7" t="s">
        <v>49</v>
      </c>
      <c r="C29" s="8">
        <v>4</v>
      </c>
    </row>
    <row r="30" spans="1:7">
      <c r="A30">
        <v>29</v>
      </c>
      <c r="B30" s="7" t="s">
        <v>50</v>
      </c>
      <c r="C30" s="8">
        <v>5</v>
      </c>
    </row>
    <row r="31" spans="1:7">
      <c r="A31">
        <v>30</v>
      </c>
      <c r="B31" s="7" t="s">
        <v>51</v>
      </c>
      <c r="C31" s="8">
        <v>7</v>
      </c>
    </row>
    <row r="32" spans="1:7">
      <c r="B32" s="7"/>
      <c r="C32" s="8"/>
    </row>
    <row r="33" spans="1:13">
      <c r="C33" s="22"/>
    </row>
    <row r="34" spans="1:13">
      <c r="B34" s="1" t="s">
        <v>52</v>
      </c>
      <c r="C34" s="21"/>
      <c r="F34" s="1" t="s">
        <v>53</v>
      </c>
      <c r="G34" s="21"/>
      <c r="I34" s="1" t="s">
        <v>54</v>
      </c>
      <c r="J34" s="21"/>
    </row>
    <row r="35" spans="1:13">
      <c r="B35" s="7" t="s">
        <v>55</v>
      </c>
      <c r="C35" s="8">
        <v>15</v>
      </c>
      <c r="F35" s="23" t="s">
        <v>11</v>
      </c>
      <c r="G35" s="7">
        <v>6</v>
      </c>
      <c r="I35" s="7" t="s">
        <v>56</v>
      </c>
      <c r="J35" s="7">
        <v>15</v>
      </c>
    </row>
    <row r="36" spans="1:13">
      <c r="B36" s="7" t="s">
        <v>57</v>
      </c>
      <c r="C36" s="8">
        <v>0</v>
      </c>
      <c r="F36" s="23" t="s">
        <v>9</v>
      </c>
      <c r="G36" s="7">
        <v>2</v>
      </c>
      <c r="I36" s="7" t="s">
        <v>58</v>
      </c>
      <c r="J36" s="7">
        <v>5</v>
      </c>
    </row>
    <row r="37" spans="1:13">
      <c r="B37" s="7" t="s">
        <v>59</v>
      </c>
      <c r="C37" s="8">
        <v>6</v>
      </c>
      <c r="F37" s="23" t="s">
        <v>13</v>
      </c>
      <c r="G37" s="7">
        <v>0</v>
      </c>
    </row>
    <row r="38" spans="1:13">
      <c r="F38" s="24"/>
      <c r="G38" s="7"/>
      <c r="J38" s="7"/>
      <c r="K38" s="7"/>
    </row>
    <row r="43" spans="1:13">
      <c r="A43" s="25" t="s">
        <v>0</v>
      </c>
      <c r="B43" s="25" t="s">
        <v>2</v>
      </c>
      <c r="C43" s="25" t="s">
        <v>60</v>
      </c>
      <c r="D43" s="25" t="s">
        <v>61</v>
      </c>
      <c r="E43" s="25" t="s">
        <v>5</v>
      </c>
      <c r="F43" s="25" t="s">
        <v>62</v>
      </c>
      <c r="G43" s="25" t="s">
        <v>63</v>
      </c>
      <c r="H43" s="25" t="s">
        <v>64</v>
      </c>
      <c r="I43" s="26" t="s">
        <v>65</v>
      </c>
      <c r="J43" s="26" t="s">
        <v>66</v>
      </c>
      <c r="K43" s="27" t="s">
        <v>67</v>
      </c>
      <c r="L43" s="28"/>
      <c r="M43" s="28"/>
    </row>
    <row r="44" spans="1:13">
      <c r="A44" s="29">
        <v>13</v>
      </c>
      <c r="B44" s="30" t="str">
        <f>IF(A44="","",VLOOKUP($A$44,$A$2:$B$31,2))</f>
        <v>Los Angeles Lakers</v>
      </c>
      <c r="C44" s="30" t="str">
        <f>IF(A44="","",IF(AND(K2&gt;=0,K2&lt;0.05),G12,"")&amp;IF(AND(K2&gt;=0.05,K2&lt;0.125),G13,"")&amp;IF(AND(K2&gt;=0.125,K2&lt;0.2),G14,"")&amp;IF(K2&gt;=0.2,G15,"")&amp;IF(AND(K2&lt;0,K2&gt;-0.05),G17,"")&amp;IF(AND(K2&lt;=-0.05,K2&gt;-0.125),G18,"")&amp;IF(AND(K2&lt;=-0.125,K2&gt;-0.2),G19,"")&amp;IF(K2&lt;=-0.2,G20,""))</f>
        <v>5</v>
      </c>
      <c r="D44" s="30">
        <f>IF(A44="","",VLOOKUP(H2,F24:G28,2))</f>
        <v>18</v>
      </c>
      <c r="E44" s="31">
        <f>IF(A44="","",VLOOKUP(I2,F35:G37,2,FALSE))</f>
        <v>2</v>
      </c>
      <c r="F44" s="29">
        <v>15</v>
      </c>
      <c r="G44" s="30">
        <f>IF(A44="","",VLOOKUP(A44,A2:C31,3))</f>
        <v>15</v>
      </c>
      <c r="H44" s="29">
        <v>15</v>
      </c>
      <c r="I44" s="32">
        <v>0</v>
      </c>
      <c r="J44" s="33">
        <f>IF(A44="","",SUM(C44:I44))</f>
        <v>65</v>
      </c>
      <c r="K44" s="34">
        <f>IF(A44="","",J44/J49)</f>
        <v>0.38011695906432746</v>
      </c>
      <c r="L44" s="35"/>
      <c r="M44" s="36"/>
    </row>
    <row r="45" spans="1:13">
      <c r="A45" s="29">
        <v>15</v>
      </c>
      <c r="B45" s="30" t="str">
        <f>IF(A45="","",VLOOKUP($A$45,$A$2:$B$31,2))</f>
        <v>Miami Heat</v>
      </c>
      <c r="C45" s="30" t="str">
        <f>IF(A45="","",IF(AND(K3&gt;=0,K3&lt;0.05),G12,"")&amp;IF(AND(K3&gt;=0.05,K3&lt;0.125),G13,"")&amp;IF(AND(K3&gt;=0.125,K3&lt;0.2),G14,"")&amp;IF(K3&gt;=0.2,G15,"")&amp;IF(AND(K3&lt;0,K3&gt;-0.05),G17,"")&amp;IF(AND(K3&lt;=-0.05,K3&gt;-0.125),G18,"")&amp;IF(AND(K3&lt;=-0.125,K3&gt;-0.2),G19,"")&amp;IF(K3&lt;=-0.2,G20,""))</f>
        <v>15</v>
      </c>
      <c r="D45" s="30">
        <f>IF(A45="","",VLOOKUP(H3,F24:G28,2))</f>
        <v>12</v>
      </c>
      <c r="E45" s="31">
        <f>IF(A45="","",VLOOKUP(I3,F35:G37,2,FALSE))</f>
        <v>6</v>
      </c>
      <c r="F45" s="29">
        <v>15</v>
      </c>
      <c r="G45" s="30">
        <f>IF(A45="","",VLOOKUP(A45,A2:C31,3))</f>
        <v>14</v>
      </c>
      <c r="H45" s="29">
        <v>15</v>
      </c>
      <c r="I45" s="32">
        <v>0</v>
      </c>
      <c r="J45" s="33">
        <f>IF(A45="","",SUM(C45:I45))</f>
        <v>62</v>
      </c>
      <c r="K45" s="34">
        <f>IF(A45="","",J45/J49)</f>
        <v>0.36257309941520466</v>
      </c>
      <c r="L45" s="7"/>
      <c r="M45" s="37"/>
    </row>
    <row r="46" spans="1:13">
      <c r="A46" s="29">
        <v>29</v>
      </c>
      <c r="B46" s="30" t="str">
        <f>IF(A46="","",VLOOKUP($A$46,$A$2:$B$31,2))</f>
        <v>Utah Jazz</v>
      </c>
      <c r="C46" s="30" t="str">
        <f>IF(A46="","",IF(AND(K4&gt;=0,K4&lt;0.05),G12,"")&amp;IF(AND(K4&gt;=0.05,K4&lt;0.125),G13,"")&amp;IF(AND(K4&gt;=0.125,K4&lt;0.2),G14,"")&amp;IF(K4&gt;=0.2,G15,"")&amp;IF(AND(K4&lt;0,K4&gt;-0.05),G17,"")&amp;IF(AND(K4&lt;=-0.05,K4&gt;-0.125),G18,"")&amp;IF(AND(K4&lt;=-0.125,K4&gt;-0.2),G19,"")&amp;IF(K4&lt;=-0.2,G20,""))</f>
        <v>30</v>
      </c>
      <c r="D46" s="30">
        <f>IF(A46="","",VLOOKUP(H4,F24:G28,2))</f>
        <v>12</v>
      </c>
      <c r="E46" s="31">
        <f>IF(A46="","",VLOOKUP(I4,F35:G37,2,FALSE))</f>
        <v>6</v>
      </c>
      <c r="F46" s="29">
        <v>6</v>
      </c>
      <c r="G46" s="30">
        <f>IF(A46="","",VLOOKUP(A46,A2:C31,3))</f>
        <v>5</v>
      </c>
      <c r="H46" s="29">
        <v>15</v>
      </c>
      <c r="I46" s="32">
        <v>0</v>
      </c>
      <c r="J46" s="33">
        <f>IF(A46="","",SUM(C46:I46))</f>
        <v>44</v>
      </c>
      <c r="K46" s="34">
        <f>IF(A46="","",J46/J49)</f>
        <v>0.25730994152046782</v>
      </c>
      <c r="L46" s="7"/>
      <c r="M46" s="37"/>
    </row>
    <row r="47" spans="1:13">
      <c r="A47" s="29"/>
      <c r="B47" s="30" t="str">
        <f>IF(A47="","",VLOOKUP($A$47,A2:B32,2))</f>
        <v/>
      </c>
      <c r="C47" s="30" t="str">
        <f>IF(A47="","",IF(AND(K5&gt;=0,K5&lt;0.05),G12,"")&amp;IF(AND(K5&gt;=0.05,K5&lt;0.125),G13,"")&amp;IF(AND(K5&gt;=0.125,K5&lt;0.2),G14,"")&amp;IF(K5&gt;=0.2,G15,"")&amp;IF(AND(K5&lt;0,K5&gt;-0.05),G17,"")&amp;IF(AND(K5&lt;=-0.05,K5&gt;-0.125),G18,"")&amp;IF(AND(K5&lt;=-0.125,K5&gt;-0.2),G19,"")&amp;IF(K5&lt;=-0.2,G20,""))</f>
        <v/>
      </c>
      <c r="D47" s="30" t="str">
        <f>IF(H5="","",VLOOKUP(H5,F24:G28,2))</f>
        <v/>
      </c>
      <c r="E47" s="31" t="str">
        <f>IF(I5="","",VLOOKUP(I5,F35:G37,2,FALSE))</f>
        <v/>
      </c>
      <c r="F47" s="29"/>
      <c r="G47" s="30" t="str">
        <f>IF(A47="","",VLOOKUP(A47,A2:C31,3))</f>
        <v/>
      </c>
      <c r="H47" s="29"/>
      <c r="I47" s="32"/>
      <c r="J47" s="33" t="str">
        <f>IF(A47="","",SUM(C47:I47))</f>
        <v/>
      </c>
      <c r="K47" s="34" t="str">
        <f>IF(A47="","",J47/J49)</f>
        <v/>
      </c>
      <c r="L47" s="7"/>
      <c r="M47" s="37"/>
    </row>
    <row r="48" spans="1:13">
      <c r="A48" s="29"/>
      <c r="B48" s="30" t="str">
        <f>IF(A48="","",VLOOKUP($A$48,A2:B32,2))</f>
        <v/>
      </c>
      <c r="C48" s="30" t="str">
        <f>IF(A48="","",IF(AND(K6&gt;=0,K6&lt;0.05),G12,"")&amp;IF(AND(K6&gt;=0.05,K6&lt;0.125),F1,"")&amp;IF(AND(K6&gt;=0.125,K6&lt;0.2),G14,"")&amp;IF(K6&gt;=0.2,G15,"")&amp;IF(AND(K6&lt;0,K6&gt;-0.05),G17,"")&amp;IF(AND(K6&lt;=-0.05,K6&gt;-0.125),G18,"")&amp;IF(AND(K6&lt;=-0.125,K6&gt;-0.2),G19,"")&amp;IF(K6&lt;=-0.2,G20,""))</f>
        <v/>
      </c>
      <c r="D48" s="30" t="str">
        <f>IF(H6="","",VLOOKUP(H6,F24:G28,2))</f>
        <v/>
      </c>
      <c r="E48" s="31" t="str">
        <f>IF(I6="","",VLOOKUP(I6,F35:G37,2,FALSE))</f>
        <v/>
      </c>
      <c r="F48" s="29"/>
      <c r="G48" s="30" t="str">
        <f>IF(A48="","",VLOOKUP(A48,A2:C31,3))</f>
        <v/>
      </c>
      <c r="H48" s="29"/>
      <c r="I48" s="32"/>
      <c r="J48" s="33" t="str">
        <f>IF(A48="","",SUM(C48:I48))</f>
        <v/>
      </c>
      <c r="K48" s="34" t="str">
        <f>IF(A48="","",J48/J49)</f>
        <v/>
      </c>
      <c r="L48" s="7"/>
      <c r="M48" s="37"/>
    </row>
    <row r="49" spans="2:13">
      <c r="B49" s="38" t="s">
        <v>17</v>
      </c>
      <c r="C49" s="38"/>
      <c r="D49" s="38"/>
      <c r="E49" s="38"/>
      <c r="F49" s="38"/>
      <c r="G49" s="38"/>
      <c r="H49" s="38"/>
      <c r="I49" s="39"/>
      <c r="J49" s="40">
        <f>SUM(J44:J48)</f>
        <v>171</v>
      </c>
      <c r="K49" s="41">
        <f>SUM(K44:K48)</f>
        <v>1</v>
      </c>
      <c r="L49" s="42"/>
      <c r="M49" s="43"/>
    </row>
  </sheetData>
  <phoneticPr fontId="3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FREE AGENCY CALCULATOR</vt:lpstr>
    </vt:vector>
  </TitlesOfParts>
  <Company>NOVASTAR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GEDDES</dc:creator>
  <cp:lastModifiedBy>Melissa Morlok</cp:lastModifiedBy>
  <cp:lastPrinted>2012-01-31T05:31:15Z</cp:lastPrinted>
  <dcterms:created xsi:type="dcterms:W3CDTF">2012-01-29T04:57:57Z</dcterms:created>
  <dcterms:modified xsi:type="dcterms:W3CDTF">2012-02-01T03:46:54Z</dcterms:modified>
</cp:coreProperties>
</file>